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915" windowHeight="11550" activeTab="2"/>
  </bookViews>
  <sheets>
    <sheet name="Grundlagen" sheetId="1" r:id="rId1"/>
    <sheet name="Formel" sheetId="2" r:id="rId2"/>
    <sheet name="Kalk.-Blatt" sheetId="3" r:id="rId3"/>
  </sheets>
  <definedNames>
    <definedName name="_xlnm.Print_Area" localSheetId="1">'Formel'!$A$1:$D$35</definedName>
    <definedName name="_xlnm.Print_Area" localSheetId="0">'Grundlagen'!$A$4:$G$18</definedName>
    <definedName name="_xlnm.Print_Area" localSheetId="2">'Kalk.-Blatt'!$A$2:$B$34</definedName>
  </definedNames>
  <calcPr fullCalcOnLoad="1"/>
</workbook>
</file>

<file path=xl/sharedStrings.xml><?xml version="1.0" encoding="utf-8"?>
<sst xmlns="http://schemas.openxmlformats.org/spreadsheetml/2006/main" count="165" uniqueCount="158">
  <si>
    <t>Masch.-Typ</t>
  </si>
  <si>
    <t>Nutzungsdauer</t>
  </si>
  <si>
    <t>[MAS]</t>
  </si>
  <si>
    <t>Veralterungszeit</t>
  </si>
  <si>
    <t>[a]</t>
  </si>
  <si>
    <t>Rep.-Kostenquote</t>
  </si>
  <si>
    <t>[v.H. Abschr.]</t>
  </si>
  <si>
    <t>Treibstoffverbrauch</t>
  </si>
  <si>
    <t>[l/MAS]</t>
  </si>
  <si>
    <t>Schmiermittelfaktor</t>
  </si>
  <si>
    <t>[v.H. TS-Kosten]</t>
  </si>
  <si>
    <t>Ackerschlepper</t>
  </si>
  <si>
    <t>Skidder</t>
  </si>
  <si>
    <t>Forwarder</t>
  </si>
  <si>
    <t>Prozessor (s.f.)</t>
  </si>
  <si>
    <t>Entrindungszug</t>
  </si>
  <si>
    <t>0,8 - 1,0</t>
  </si>
  <si>
    <t>0,7 - 1,0</t>
  </si>
  <si>
    <t>0,7 - 1,2</t>
  </si>
  <si>
    <t>0,8 - 1,1</t>
  </si>
  <si>
    <t>4 - 6</t>
  </si>
  <si>
    <t>6 - 9</t>
  </si>
  <si>
    <t>7 - 10</t>
  </si>
  <si>
    <t>10 - 15</t>
  </si>
  <si>
    <t>10 - 17</t>
  </si>
  <si>
    <t>12 - 17</t>
  </si>
  <si>
    <t>13 - 18</t>
  </si>
  <si>
    <t>18 - 23</t>
  </si>
  <si>
    <t>25 - 30</t>
  </si>
  <si>
    <t>30 - 40</t>
  </si>
  <si>
    <t>50 - 60</t>
  </si>
  <si>
    <t>Kalkulations-Basis</t>
  </si>
  <si>
    <t>Maschine</t>
  </si>
  <si>
    <t>Veralterungszeit (Jahre)</t>
  </si>
  <si>
    <t>Reparaturkostenquote (echter Anteil)</t>
  </si>
  <si>
    <t>Treibstoffverbrauch (l/MAS)</t>
  </si>
  <si>
    <t>Schmiermittelfaktor (echter Anteil)</t>
  </si>
  <si>
    <t>Personal</t>
  </si>
  <si>
    <t>Ausl.quote d. Maschine (echter Anteil)</t>
  </si>
  <si>
    <t>Kürzel</t>
  </si>
  <si>
    <t>Bedingung</t>
  </si>
  <si>
    <t>Berechnung</t>
  </si>
  <si>
    <t>B</t>
  </si>
  <si>
    <t>a</t>
  </si>
  <si>
    <t>N</t>
  </si>
  <si>
    <t>j</t>
  </si>
  <si>
    <t>r</t>
  </si>
  <si>
    <t>p</t>
  </si>
  <si>
    <t>tv</t>
  </si>
  <si>
    <t>tk</t>
  </si>
  <si>
    <t>sf</t>
  </si>
  <si>
    <t>R</t>
  </si>
  <si>
    <t>aq</t>
  </si>
  <si>
    <t>L</t>
  </si>
  <si>
    <t>LNK</t>
  </si>
  <si>
    <t>Abschreibung</t>
  </si>
  <si>
    <t>AK</t>
  </si>
  <si>
    <t>j&gt;=N/a</t>
  </si>
  <si>
    <t>(B-R)/N</t>
  </si>
  <si>
    <t>j&lt;N/a</t>
  </si>
  <si>
    <t>RK</t>
  </si>
  <si>
    <t>Reparaturen</t>
  </si>
  <si>
    <t>r * (B-R)/N</t>
  </si>
  <si>
    <t>ZK</t>
  </si>
  <si>
    <t>BK</t>
  </si>
  <si>
    <t>(1+sf) * tv * tk</t>
  </si>
  <si>
    <t>Sonstiges</t>
  </si>
  <si>
    <t>SK</t>
  </si>
  <si>
    <t>PK</t>
  </si>
  <si>
    <t>K</t>
  </si>
  <si>
    <t>Betriebsstoffe</t>
  </si>
  <si>
    <t>Normale Nutzungsdauer (MAS, gesamt)</t>
  </si>
  <si>
    <t>Jährliche Einsatzdauer (MAS)</t>
  </si>
  <si>
    <t>Personalnebenkosten [v. H. d. Lohnes]</t>
  </si>
  <si>
    <t>Treibstoffkosten (€/l)</t>
  </si>
  <si>
    <t>Kosten in € je Maschinenarbeitsstunde</t>
  </si>
  <si>
    <t>Kosten -&gt; €/MAS</t>
  </si>
  <si>
    <t>(B-R)/(j*a)</t>
  </si>
  <si>
    <t>[Tsd. €]</t>
  </si>
  <si>
    <t>Beschaff.-Preise</t>
  </si>
  <si>
    <t>150 - 300</t>
  </si>
  <si>
    <t>200 - 300</t>
  </si>
  <si>
    <t>Beschaffungspreis (€)</t>
  </si>
  <si>
    <t>Restwert (€)</t>
  </si>
  <si>
    <t>Lohn / Kosten (€/h)</t>
  </si>
  <si>
    <t>250 - 550</t>
  </si>
  <si>
    <t>Hacker klein</t>
  </si>
  <si>
    <t>Hacker groß</t>
  </si>
  <si>
    <t>5 - 10</t>
  </si>
  <si>
    <t>10 - 25</t>
  </si>
  <si>
    <t>Kostenart (€/MAS)</t>
  </si>
  <si>
    <t>(p/100) * ((B+R)/(2*j))</t>
  </si>
  <si>
    <t>Übersicht kalkulatorischer Grundlagen für Maschinenkosten</t>
  </si>
  <si>
    <t>Beschaffungspreis ohne USt. (Tsd. €) ............................</t>
  </si>
  <si>
    <t>Veralterungszeit (Jahre).................................................</t>
  </si>
  <si>
    <t>Normale Nutzungsdauer (MAS, gesamt)..............................</t>
  </si>
  <si>
    <t>Jährliche Einsatzdauer (MAS)........................................</t>
  </si>
  <si>
    <t>Reparaturkostenquote (echter Anteil)..............................</t>
  </si>
  <si>
    <t>Treibstoffverbrauch (l/MAS).............................................</t>
  </si>
  <si>
    <t>Treibstoffkosten (€/l)......................................................</t>
  </si>
  <si>
    <t>Schmiermittelfaktor (echter Anteil)..................................</t>
  </si>
  <si>
    <t>Restwert (Tsd. €)...........................................................</t>
  </si>
  <si>
    <t>Ausl.quote d. Maschine (echter Anteil)............................</t>
  </si>
  <si>
    <t>Personal (€/h)...............................................................</t>
  </si>
  <si>
    <t>Personalnebenkosten (%)..............................................</t>
  </si>
  <si>
    <t>Abschreibung................................................................</t>
  </si>
  <si>
    <t>Reparaturen..................................................................</t>
  </si>
  <si>
    <t>Betriebsstoffe................................................................</t>
  </si>
  <si>
    <t>Sonstiges.....................................................................</t>
  </si>
  <si>
    <t>Maschine: Harvester, mittlere Leistungsklasse</t>
  </si>
  <si>
    <t>50 - 250</t>
  </si>
  <si>
    <t>110 - 250</t>
  </si>
  <si>
    <t>150 - 350</t>
  </si>
  <si>
    <t>(Rad-) Harvester</t>
  </si>
  <si>
    <t>1000 - 3000</t>
  </si>
  <si>
    <t>30 - 100</t>
  </si>
  <si>
    <t>100 - 500</t>
  </si>
  <si>
    <t xml:space="preserve">Stand: </t>
  </si>
  <si>
    <t>Seilkran auf LKW</t>
  </si>
  <si>
    <t>Seilkran</t>
  </si>
  <si>
    <t>0,6 - 0,9</t>
  </si>
  <si>
    <t>20 - 30</t>
  </si>
  <si>
    <t>400 - 600</t>
  </si>
  <si>
    <t>10 - 20</t>
  </si>
  <si>
    <t>300 - 500</t>
  </si>
  <si>
    <t>r * ((B-R)/N) * (j*a)/N)</t>
  </si>
  <si>
    <t>Scheitholz-Proz. (s.f.)</t>
  </si>
  <si>
    <t>S</t>
  </si>
  <si>
    <t>Summa</t>
  </si>
  <si>
    <t>Kosten insgesamt (€/MAS)</t>
  </si>
  <si>
    <t>AK + RK + ZK + BK + UK + SK + WK + PK + FK</t>
  </si>
  <si>
    <t xml:space="preserve">(1+LNK/100) * L/aq </t>
  </si>
  <si>
    <t>Kalkulatorischer Zinsfuß (%)</t>
  </si>
  <si>
    <t>Mobilität (Umsetzen, Wegegeld Personal (% von B)</t>
  </si>
  <si>
    <t>Profit  (vergleichbar dem Kalkulat. Zins, %)</t>
  </si>
  <si>
    <t>Mobilität</t>
  </si>
  <si>
    <t>MK</t>
  </si>
  <si>
    <t>Profit</t>
  </si>
  <si>
    <t>PrK</t>
  </si>
  <si>
    <t>Mo</t>
  </si>
  <si>
    <t>Kalkulatorischer Zins</t>
  </si>
  <si>
    <t>pr</t>
  </si>
  <si>
    <t>(pr/100) * ((B+R)/(2*j))</t>
  </si>
  <si>
    <t>Kalkulat. Zinsfuß  (%)……..............................................</t>
  </si>
  <si>
    <t>Sonstige Kosten (% von B)</t>
  </si>
  <si>
    <t>Mobilität.......................................................................</t>
  </si>
  <si>
    <t>Profit (%)......................................................................</t>
  </si>
  <si>
    <t>Sonstiges (% Besch.-Preis, Vorgabe 14)…………………..</t>
  </si>
  <si>
    <t>Profit ..............................................................................</t>
  </si>
  <si>
    <t>S*B/(100*j)</t>
  </si>
  <si>
    <t>Mo*B/(100*j)</t>
  </si>
  <si>
    <t>Mobilität (%, Vorgabe 1)….............................................</t>
  </si>
  <si>
    <t>Personal ......................................................................</t>
  </si>
  <si>
    <t>Zins (kalkulatorisch).......................................................</t>
  </si>
  <si>
    <t>Bemerkung: Stand Januar 2013</t>
  </si>
  <si>
    <t>0,5 - 0,9</t>
  </si>
  <si>
    <t>1,0 - 1,2</t>
  </si>
  <si>
    <t>Frühjahr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</si>
</sst>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0.0"/>
    <numFmt numFmtId="177" formatCode="_-* #,##0.0\ _D_M_-;\-* #,##0.0\ _D_M_-;_-* &quot;-&quot;??\ _D_M_-;_-@_-"/>
    <numFmt numFmtId="178" formatCode="_-* #,##0\ _D_M_-;\-* #,##0\ _D_M_-;_-* &quot;-&quot;??\ _D_M_-;_-@_-"/>
    <numFmt numFmtId="179" formatCode="[$-407]dddd\,\ d\.\ mmmm\ yyyy"/>
    <numFmt numFmtId="180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 horizontal="center"/>
    </xf>
    <xf numFmtId="0" fontId="2" fillId="35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4" fillId="37" borderId="0" xfId="0" applyFont="1" applyFill="1" applyAlignment="1">
      <alignment/>
    </xf>
    <xf numFmtId="0" fontId="0" fillId="38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49" fontId="0" fillId="36" borderId="0" xfId="0" applyNumberFormat="1" applyFont="1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49" fontId="0" fillId="36" borderId="0" xfId="0" applyNumberFormat="1" applyFill="1" applyAlignment="1">
      <alignment horizontal="center"/>
    </xf>
    <xf numFmtId="0" fontId="0" fillId="39" borderId="0" xfId="0" applyFill="1" applyAlignment="1">
      <alignment/>
    </xf>
    <xf numFmtId="49" fontId="0" fillId="39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38" borderId="0" xfId="0" applyNumberFormat="1" applyFill="1" applyAlignment="1">
      <alignment/>
    </xf>
    <xf numFmtId="2" fontId="4" fillId="37" borderId="0" xfId="0" applyNumberFormat="1" applyFont="1" applyFill="1" applyAlignment="1">
      <alignment/>
    </xf>
    <xf numFmtId="0" fontId="7" fillId="38" borderId="0" xfId="0" applyFont="1" applyFill="1" applyAlignment="1">
      <alignment/>
    </xf>
    <xf numFmtId="0" fontId="0" fillId="34" borderId="0" xfId="0" applyFont="1" applyFill="1" applyAlignment="1">
      <alignment/>
    </xf>
    <xf numFmtId="176" fontId="0" fillId="38" borderId="0" xfId="0" applyNumberFormat="1" applyFill="1" applyAlignment="1">
      <alignment/>
    </xf>
    <xf numFmtId="0" fontId="3" fillId="35" borderId="0" xfId="0" applyFont="1" applyFill="1" applyAlignment="1">
      <alignment horizontal="center"/>
    </xf>
    <xf numFmtId="3" fontId="0" fillId="36" borderId="0" xfId="0" applyNumberFormat="1" applyFont="1" applyFill="1" applyAlignment="1">
      <alignment horizontal="center"/>
    </xf>
    <xf numFmtId="3" fontId="0" fillId="36" borderId="0" xfId="0" applyNumberFormat="1" applyFill="1" applyAlignment="1">
      <alignment horizont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49" fontId="0" fillId="40" borderId="0" xfId="0" applyNumberFormat="1" applyFill="1" applyAlignment="1">
      <alignment horizontal="center"/>
    </xf>
    <xf numFmtId="3" fontId="0" fillId="40" borderId="0" xfId="0" applyNumberFormat="1" applyFill="1" applyAlignment="1">
      <alignment horizontal="center"/>
    </xf>
    <xf numFmtId="3" fontId="0" fillId="40" borderId="0" xfId="0" applyNumberFormat="1" applyFill="1" applyAlignment="1">
      <alignment/>
    </xf>
    <xf numFmtId="0" fontId="1" fillId="40" borderId="0" xfId="0" applyFont="1" applyFill="1" applyAlignment="1">
      <alignment/>
    </xf>
    <xf numFmtId="178" fontId="0" fillId="40" borderId="0" xfId="48" applyNumberFormat="1" applyFont="1" applyFill="1" applyAlignment="1">
      <alignment horizontal="center"/>
    </xf>
    <xf numFmtId="178" fontId="0" fillId="36" borderId="0" xfId="48" applyNumberFormat="1" applyFont="1" applyFill="1" applyAlignment="1">
      <alignment horizontal="center"/>
    </xf>
    <xf numFmtId="178" fontId="0" fillId="40" borderId="0" xfId="48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0" fontId="8" fillId="40" borderId="0" xfId="0" applyFont="1" applyFill="1" applyAlignment="1">
      <alignment/>
    </xf>
    <xf numFmtId="1" fontId="0" fillId="38" borderId="0" xfId="0" applyNumberForma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19.8515625" style="0" customWidth="1"/>
    <col min="2" max="2" width="14.00390625" style="0" customWidth="1"/>
    <col min="3" max="3" width="14.421875" style="0" customWidth="1"/>
    <col min="4" max="5" width="16.00390625" style="0" customWidth="1"/>
    <col min="6" max="6" width="16.8515625" style="0" customWidth="1"/>
    <col min="7" max="7" width="14.7109375" style="0" customWidth="1"/>
  </cols>
  <sheetData>
    <row r="1" spans="1:7" ht="12.75">
      <c r="A1" s="31"/>
      <c r="B1" s="31"/>
      <c r="C1" s="31"/>
      <c r="D1" s="31"/>
      <c r="E1" s="31"/>
      <c r="F1" s="31"/>
      <c r="G1" s="36" t="s">
        <v>117</v>
      </c>
    </row>
    <row r="2" spans="1:7" ht="20.25">
      <c r="A2" s="42" t="s">
        <v>92</v>
      </c>
      <c r="B2" s="31"/>
      <c r="C2" s="31"/>
      <c r="D2" s="31"/>
      <c r="E2" s="31"/>
      <c r="F2" s="31"/>
      <c r="G2" s="36" t="s">
        <v>157</v>
      </c>
    </row>
    <row r="3" spans="1:7" ht="12.75">
      <c r="A3" s="31"/>
      <c r="B3" s="31"/>
      <c r="C3" s="31"/>
      <c r="D3" s="31"/>
      <c r="E3" s="31"/>
      <c r="F3" s="31"/>
      <c r="G3" s="31"/>
    </row>
    <row r="4" spans="1:7" ht="12.75">
      <c r="A4" s="2" t="s">
        <v>0</v>
      </c>
      <c r="B4" s="2" t="s">
        <v>1</v>
      </c>
      <c r="C4" s="2" t="s">
        <v>3</v>
      </c>
      <c r="D4" s="2" t="s">
        <v>5</v>
      </c>
      <c r="E4" s="2" t="s">
        <v>7</v>
      </c>
      <c r="F4" s="2" t="s">
        <v>9</v>
      </c>
      <c r="G4" s="2" t="s">
        <v>79</v>
      </c>
    </row>
    <row r="5" spans="1:7" ht="12.75">
      <c r="A5" s="1"/>
      <c r="B5" s="3" t="s">
        <v>2</v>
      </c>
      <c r="C5" s="3" t="s">
        <v>4</v>
      </c>
      <c r="D5" s="3" t="s">
        <v>6</v>
      </c>
      <c r="E5" s="3" t="s">
        <v>8</v>
      </c>
      <c r="F5" s="3" t="s">
        <v>10</v>
      </c>
      <c r="G5" s="3" t="s">
        <v>78</v>
      </c>
    </row>
    <row r="6" spans="1:7" ht="12.75">
      <c r="A6" s="31"/>
      <c r="B6" s="31"/>
      <c r="C6" s="31"/>
      <c r="D6" s="31"/>
      <c r="E6" s="31"/>
      <c r="F6" s="31"/>
      <c r="G6" s="31"/>
    </row>
    <row r="7" spans="1:7" ht="12.75">
      <c r="A7" s="14" t="s">
        <v>11</v>
      </c>
      <c r="B7" s="29">
        <v>11000</v>
      </c>
      <c r="C7" s="15">
        <v>10</v>
      </c>
      <c r="D7" s="15" t="s">
        <v>155</v>
      </c>
      <c r="E7" s="16" t="s">
        <v>20</v>
      </c>
      <c r="F7" s="16" t="s">
        <v>23</v>
      </c>
      <c r="G7" s="16" t="s">
        <v>110</v>
      </c>
    </row>
    <row r="8" spans="1:7" ht="12.75">
      <c r="A8" s="31"/>
      <c r="B8" s="34"/>
      <c r="C8" s="32"/>
      <c r="D8" s="32"/>
      <c r="E8" s="33"/>
      <c r="F8" s="33"/>
      <c r="G8" s="33"/>
    </row>
    <row r="9" spans="1:7" ht="12.75">
      <c r="A9" s="17" t="s">
        <v>12</v>
      </c>
      <c r="B9" s="30">
        <v>17000</v>
      </c>
      <c r="C9" s="18">
        <v>10</v>
      </c>
      <c r="D9" s="15" t="s">
        <v>17</v>
      </c>
      <c r="E9" s="19" t="s">
        <v>21</v>
      </c>
      <c r="F9" s="19" t="s">
        <v>26</v>
      </c>
      <c r="G9" s="19" t="s">
        <v>111</v>
      </c>
    </row>
    <row r="10" spans="1:7" ht="12.75">
      <c r="A10" s="31"/>
      <c r="B10" s="34"/>
      <c r="C10" s="32"/>
      <c r="D10" s="32"/>
      <c r="E10" s="33"/>
      <c r="F10" s="33"/>
      <c r="G10" s="33"/>
    </row>
    <row r="11" spans="1:7" ht="12.75">
      <c r="A11" s="17" t="s">
        <v>13</v>
      </c>
      <c r="B11" s="30">
        <v>17000</v>
      </c>
      <c r="C11" s="18">
        <v>10</v>
      </c>
      <c r="D11" s="15" t="s">
        <v>19</v>
      </c>
      <c r="E11" s="19" t="s">
        <v>22</v>
      </c>
      <c r="F11" s="19" t="s">
        <v>27</v>
      </c>
      <c r="G11" s="19" t="s">
        <v>112</v>
      </c>
    </row>
    <row r="12" spans="1:7" ht="12.75">
      <c r="A12" s="31"/>
      <c r="B12" s="34"/>
      <c r="C12" s="32"/>
      <c r="D12" s="32"/>
      <c r="E12" s="33"/>
      <c r="F12" s="33"/>
      <c r="G12" s="33"/>
    </row>
    <row r="13" spans="1:7" ht="12.75">
      <c r="A13" s="17" t="s">
        <v>14</v>
      </c>
      <c r="B13" s="30">
        <v>13000</v>
      </c>
      <c r="C13" s="18">
        <v>8</v>
      </c>
      <c r="D13" s="18" t="s">
        <v>18</v>
      </c>
      <c r="E13" s="19" t="s">
        <v>23</v>
      </c>
      <c r="F13" s="19" t="s">
        <v>28</v>
      </c>
      <c r="G13" s="19" t="s">
        <v>81</v>
      </c>
    </row>
    <row r="14" spans="1:7" ht="12.75">
      <c r="A14" s="31"/>
      <c r="B14" s="34"/>
      <c r="C14" s="32"/>
      <c r="D14" s="32"/>
      <c r="E14" s="33"/>
      <c r="F14" s="33"/>
      <c r="G14" s="33"/>
    </row>
    <row r="15" spans="1:7" ht="12.75">
      <c r="A15" s="17" t="s">
        <v>113</v>
      </c>
      <c r="B15" s="30">
        <v>15000</v>
      </c>
      <c r="C15" s="18">
        <v>8</v>
      </c>
      <c r="D15" s="15" t="s">
        <v>156</v>
      </c>
      <c r="E15" s="19" t="s">
        <v>24</v>
      </c>
      <c r="F15" s="19" t="s">
        <v>29</v>
      </c>
      <c r="G15" s="19" t="s">
        <v>85</v>
      </c>
    </row>
    <row r="16" spans="1:7" ht="12.75">
      <c r="A16" s="31"/>
      <c r="B16" s="34"/>
      <c r="C16" s="32"/>
      <c r="D16" s="32"/>
      <c r="E16" s="33"/>
      <c r="F16" s="33"/>
      <c r="G16" s="33"/>
    </row>
    <row r="17" spans="1:7" ht="12.75">
      <c r="A17" s="17" t="s">
        <v>15</v>
      </c>
      <c r="B17" s="30">
        <v>20000</v>
      </c>
      <c r="C17" s="18">
        <v>12</v>
      </c>
      <c r="D17" s="18" t="s">
        <v>19</v>
      </c>
      <c r="E17" s="19" t="s">
        <v>25</v>
      </c>
      <c r="F17" s="19" t="s">
        <v>30</v>
      </c>
      <c r="G17" s="19" t="s">
        <v>114</v>
      </c>
    </row>
    <row r="18" spans="1:7" ht="12.75">
      <c r="A18" s="31"/>
      <c r="B18" s="35"/>
      <c r="C18" s="31"/>
      <c r="D18" s="31"/>
      <c r="E18" s="31"/>
      <c r="F18" s="31"/>
      <c r="G18" s="31"/>
    </row>
    <row r="19" spans="1:7" ht="12.75">
      <c r="A19" s="17" t="s">
        <v>86</v>
      </c>
      <c r="B19" s="30">
        <v>10000</v>
      </c>
      <c r="C19" s="18">
        <v>7</v>
      </c>
      <c r="D19" s="18">
        <v>1.3</v>
      </c>
      <c r="E19" s="18">
        <v>20</v>
      </c>
      <c r="F19" s="19" t="s">
        <v>88</v>
      </c>
      <c r="G19" s="18" t="s">
        <v>115</v>
      </c>
    </row>
    <row r="20" spans="1:7" ht="12.75">
      <c r="A20" s="31"/>
      <c r="B20" s="34"/>
      <c r="C20" s="32"/>
      <c r="D20" s="32"/>
      <c r="E20" s="32"/>
      <c r="F20" s="32"/>
      <c r="G20" s="32"/>
    </row>
    <row r="21" spans="1:7" ht="12.75">
      <c r="A21" s="17" t="s">
        <v>87</v>
      </c>
      <c r="B21" s="30">
        <v>15000</v>
      </c>
      <c r="C21" s="18">
        <v>10</v>
      </c>
      <c r="D21" s="18">
        <v>1.3</v>
      </c>
      <c r="E21" s="18">
        <v>30</v>
      </c>
      <c r="F21" s="19" t="s">
        <v>89</v>
      </c>
      <c r="G21" s="18" t="s">
        <v>116</v>
      </c>
    </row>
    <row r="22" spans="1:7" ht="12.75">
      <c r="A22" s="31"/>
      <c r="B22" s="34"/>
      <c r="C22" s="32"/>
      <c r="D22" s="32"/>
      <c r="E22" s="32"/>
      <c r="F22" s="33"/>
      <c r="G22" s="32"/>
    </row>
    <row r="23" spans="1:7" ht="12.75">
      <c r="A23" s="14" t="s">
        <v>126</v>
      </c>
      <c r="B23" s="30">
        <v>15000</v>
      </c>
      <c r="C23" s="18">
        <v>10</v>
      </c>
      <c r="D23" s="18">
        <v>1.3</v>
      </c>
      <c r="E23" s="18">
        <v>10</v>
      </c>
      <c r="F23" s="19" t="s">
        <v>89</v>
      </c>
      <c r="G23" s="18" t="s">
        <v>80</v>
      </c>
    </row>
    <row r="24" spans="1:7" ht="12.75">
      <c r="A24" s="31"/>
      <c r="B24" s="37"/>
      <c r="C24" s="32"/>
      <c r="D24" s="32"/>
      <c r="E24" s="32"/>
      <c r="F24" s="33"/>
      <c r="G24" s="32"/>
    </row>
    <row r="25" spans="1:7" ht="12.75">
      <c r="A25" s="17" t="s">
        <v>118</v>
      </c>
      <c r="B25" s="38">
        <v>17000</v>
      </c>
      <c r="C25" s="18">
        <v>8</v>
      </c>
      <c r="D25" s="15" t="s">
        <v>16</v>
      </c>
      <c r="E25" s="18">
        <v>10</v>
      </c>
      <c r="F25" s="18" t="s">
        <v>121</v>
      </c>
      <c r="G25" s="18" t="s">
        <v>122</v>
      </c>
    </row>
    <row r="26" spans="1:7" ht="12.75">
      <c r="A26" s="31"/>
      <c r="B26" s="39"/>
      <c r="C26" s="32"/>
      <c r="D26" s="32"/>
      <c r="E26" s="32"/>
      <c r="F26" s="32"/>
      <c r="G26" s="32"/>
    </row>
    <row r="27" spans="1:7" ht="12.75">
      <c r="A27" s="17" t="s">
        <v>119</v>
      </c>
      <c r="B27" s="38">
        <v>20000</v>
      </c>
      <c r="C27" s="18">
        <v>10</v>
      </c>
      <c r="D27" s="18" t="s">
        <v>120</v>
      </c>
      <c r="E27" s="18">
        <v>10</v>
      </c>
      <c r="F27" s="16" t="s">
        <v>123</v>
      </c>
      <c r="G27" s="15" t="s">
        <v>124</v>
      </c>
    </row>
    <row r="28" spans="1:7" ht="12.75">
      <c r="A28" s="31"/>
      <c r="B28" s="39"/>
      <c r="C28" s="32"/>
      <c r="D28" s="32"/>
      <c r="E28" s="32"/>
      <c r="F28" s="32"/>
      <c r="G28" s="3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32" sqref="D32"/>
    </sheetView>
  </sheetViews>
  <sheetFormatPr defaultColWidth="11.421875" defaultRowHeight="12.75"/>
  <cols>
    <col min="1" max="1" width="45.00390625" style="0" customWidth="1"/>
    <col min="3" max="3" width="15.8515625" style="0" customWidth="1"/>
    <col min="4" max="4" width="42.28125" style="0" customWidth="1"/>
  </cols>
  <sheetData>
    <row r="1" spans="1:4" ht="15.75">
      <c r="A1" s="28" t="s">
        <v>31</v>
      </c>
      <c r="B1" s="28" t="s">
        <v>39</v>
      </c>
      <c r="C1" s="28" t="s">
        <v>40</v>
      </c>
      <c r="D1" s="28" t="s">
        <v>41</v>
      </c>
    </row>
    <row r="2" spans="1:4" ht="12.75">
      <c r="A2" s="7"/>
      <c r="B2" s="7"/>
      <c r="C2" s="7"/>
      <c r="D2" s="7"/>
    </row>
    <row r="3" spans="1:4" ht="12.75">
      <c r="A3" s="8" t="s">
        <v>32</v>
      </c>
      <c r="B3" s="20"/>
      <c r="C3" s="20"/>
      <c r="D3" s="20"/>
    </row>
    <row r="4" spans="1:4" ht="12.75">
      <c r="A4" s="4" t="s">
        <v>82</v>
      </c>
      <c r="B4" s="5" t="s">
        <v>42</v>
      </c>
      <c r="C4" s="21"/>
      <c r="D4" s="21"/>
    </row>
    <row r="5" spans="1:4" ht="12.75">
      <c r="A5" s="4" t="s">
        <v>33</v>
      </c>
      <c r="B5" s="5" t="s">
        <v>43</v>
      </c>
      <c r="C5" s="21"/>
      <c r="D5" s="21"/>
    </row>
    <row r="6" spans="1:4" ht="12.75">
      <c r="A6" s="4" t="s">
        <v>71</v>
      </c>
      <c r="B6" s="5" t="s">
        <v>44</v>
      </c>
      <c r="C6" s="21"/>
      <c r="D6" s="21"/>
    </row>
    <row r="7" spans="1:4" ht="12.75">
      <c r="A7" s="4" t="s">
        <v>72</v>
      </c>
      <c r="B7" s="5" t="s">
        <v>45</v>
      </c>
      <c r="C7" s="21"/>
      <c r="D7" s="21"/>
    </row>
    <row r="8" spans="1:4" ht="12.75">
      <c r="A8" s="4" t="s">
        <v>34</v>
      </c>
      <c r="B8" s="5" t="s">
        <v>46</v>
      </c>
      <c r="C8" s="21"/>
      <c r="D8" s="21"/>
    </row>
    <row r="9" spans="1:4" ht="12.75">
      <c r="A9" s="26" t="s">
        <v>132</v>
      </c>
      <c r="B9" s="5" t="s">
        <v>47</v>
      </c>
      <c r="C9" s="21"/>
      <c r="D9" s="21"/>
    </row>
    <row r="10" spans="1:4" ht="12.75">
      <c r="A10" s="4" t="s">
        <v>35</v>
      </c>
      <c r="B10" s="5" t="s">
        <v>48</v>
      </c>
      <c r="C10" s="21"/>
      <c r="D10" s="21"/>
    </row>
    <row r="11" spans="1:4" ht="12.75">
      <c r="A11" s="4" t="s">
        <v>74</v>
      </c>
      <c r="B11" s="5" t="s">
        <v>49</v>
      </c>
      <c r="C11" s="21"/>
      <c r="D11" s="21"/>
    </row>
    <row r="12" spans="1:4" ht="12.75">
      <c r="A12" s="4" t="s">
        <v>36</v>
      </c>
      <c r="B12" s="5" t="s">
        <v>50</v>
      </c>
      <c r="C12" s="21"/>
      <c r="D12" s="21"/>
    </row>
    <row r="13" spans="1:4" ht="12.75">
      <c r="A13" s="4" t="s">
        <v>83</v>
      </c>
      <c r="B13" s="5" t="s">
        <v>51</v>
      </c>
      <c r="C13" s="21"/>
      <c r="D13" s="21"/>
    </row>
    <row r="14" spans="1:4" ht="12.75">
      <c r="A14" s="26" t="s">
        <v>133</v>
      </c>
      <c r="B14" s="5" t="s">
        <v>139</v>
      </c>
      <c r="C14" s="21"/>
      <c r="D14" s="21"/>
    </row>
    <row r="15" spans="1:4" ht="12.75">
      <c r="A15" s="26" t="s">
        <v>144</v>
      </c>
      <c r="B15" s="40" t="s">
        <v>127</v>
      </c>
      <c r="C15" s="21"/>
      <c r="D15" s="21"/>
    </row>
    <row r="16" spans="1:4" ht="12.75">
      <c r="A16" s="26" t="s">
        <v>134</v>
      </c>
      <c r="B16" s="40" t="s">
        <v>141</v>
      </c>
      <c r="C16" s="21"/>
      <c r="D16" s="21"/>
    </row>
    <row r="17" spans="1:4" ht="12.75">
      <c r="A17" s="4"/>
      <c r="B17" s="5"/>
      <c r="C17" s="20"/>
      <c r="D17" s="20"/>
    </row>
    <row r="18" spans="1:4" ht="12.75">
      <c r="A18" s="8" t="s">
        <v>37</v>
      </c>
      <c r="B18" s="22"/>
      <c r="C18" s="20"/>
      <c r="D18" s="20"/>
    </row>
    <row r="19" spans="1:4" ht="12.75">
      <c r="A19" s="4" t="s">
        <v>38</v>
      </c>
      <c r="B19" s="5" t="s">
        <v>52</v>
      </c>
      <c r="C19" s="20"/>
      <c r="D19" s="20"/>
    </row>
    <row r="20" spans="1:4" ht="12.75">
      <c r="A20" s="4" t="s">
        <v>84</v>
      </c>
      <c r="B20" s="5" t="s">
        <v>53</v>
      </c>
      <c r="C20" s="20"/>
      <c r="D20" s="20"/>
    </row>
    <row r="21" spans="1:4" ht="12.75">
      <c r="A21" s="4" t="s">
        <v>73</v>
      </c>
      <c r="B21" s="5" t="s">
        <v>54</v>
      </c>
      <c r="C21" s="20"/>
      <c r="D21" s="20"/>
    </row>
    <row r="22" spans="1:4" ht="12.75">
      <c r="A22" s="4"/>
      <c r="B22" s="4"/>
      <c r="C22" s="20"/>
      <c r="D22" s="20"/>
    </row>
    <row r="23" spans="1:4" ht="12.75">
      <c r="A23" s="8" t="s">
        <v>90</v>
      </c>
      <c r="B23" s="20"/>
      <c r="C23" s="20"/>
      <c r="D23" s="20"/>
    </row>
    <row r="24" spans="1:4" ht="12.75">
      <c r="A24" s="26" t="s">
        <v>55</v>
      </c>
      <c r="B24" s="5" t="s">
        <v>56</v>
      </c>
      <c r="C24" s="5" t="s">
        <v>57</v>
      </c>
      <c r="D24" s="5" t="s">
        <v>58</v>
      </c>
    </row>
    <row r="25" spans="1:4" ht="12.75">
      <c r="A25" s="4"/>
      <c r="B25" s="5"/>
      <c r="C25" s="5" t="s">
        <v>59</v>
      </c>
      <c r="D25" s="5" t="s">
        <v>77</v>
      </c>
    </row>
    <row r="26" spans="1:4" ht="12.75">
      <c r="A26" s="4" t="s">
        <v>61</v>
      </c>
      <c r="B26" s="5" t="s">
        <v>60</v>
      </c>
      <c r="C26" s="5" t="s">
        <v>57</v>
      </c>
      <c r="D26" s="5" t="s">
        <v>62</v>
      </c>
    </row>
    <row r="27" spans="1:4" ht="12.75">
      <c r="A27" s="4"/>
      <c r="B27" s="5"/>
      <c r="C27" s="5" t="s">
        <v>59</v>
      </c>
      <c r="D27" s="40" t="s">
        <v>125</v>
      </c>
    </row>
    <row r="28" spans="1:4" ht="12.75">
      <c r="A28" s="26" t="s">
        <v>140</v>
      </c>
      <c r="B28" s="5" t="s">
        <v>63</v>
      </c>
      <c r="C28" s="6"/>
      <c r="D28" s="5" t="s">
        <v>91</v>
      </c>
    </row>
    <row r="29" spans="1:4" ht="12.75">
      <c r="A29" s="4" t="s">
        <v>70</v>
      </c>
      <c r="B29" s="5" t="s">
        <v>64</v>
      </c>
      <c r="C29" s="6"/>
      <c r="D29" s="5" t="s">
        <v>65</v>
      </c>
    </row>
    <row r="30" spans="1:4" ht="12.75">
      <c r="A30" s="26" t="s">
        <v>135</v>
      </c>
      <c r="B30" s="40" t="s">
        <v>136</v>
      </c>
      <c r="C30" s="6"/>
      <c r="D30" s="40" t="s">
        <v>150</v>
      </c>
    </row>
    <row r="31" spans="1:4" ht="12.75">
      <c r="A31" s="4" t="s">
        <v>66</v>
      </c>
      <c r="B31" s="5" t="s">
        <v>67</v>
      </c>
      <c r="C31" s="6"/>
      <c r="D31" s="40" t="s">
        <v>149</v>
      </c>
    </row>
    <row r="32" spans="1:4" ht="12.75">
      <c r="A32" s="4" t="s">
        <v>137</v>
      </c>
      <c r="B32" s="5" t="s">
        <v>138</v>
      </c>
      <c r="C32" s="6"/>
      <c r="D32" s="5" t="s">
        <v>142</v>
      </c>
    </row>
    <row r="33" spans="1:4" ht="12.75">
      <c r="A33" s="4" t="s">
        <v>37</v>
      </c>
      <c r="B33" s="5" t="s">
        <v>68</v>
      </c>
      <c r="C33" s="6"/>
      <c r="D33" s="40" t="s">
        <v>131</v>
      </c>
    </row>
    <row r="34" spans="1:4" ht="12.75">
      <c r="A34" s="8" t="s">
        <v>128</v>
      </c>
      <c r="B34" s="17"/>
      <c r="C34" s="17"/>
      <c r="D34" s="17"/>
    </row>
    <row r="35" spans="1:4" ht="12.75">
      <c r="A35" s="9" t="s">
        <v>129</v>
      </c>
      <c r="B35" s="10" t="s">
        <v>69</v>
      </c>
      <c r="C35" s="10"/>
      <c r="D35" s="10" t="s">
        <v>130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4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48.28125" style="0" customWidth="1"/>
    <col min="2" max="2" width="8.28125" style="0" customWidth="1"/>
  </cols>
  <sheetData>
    <row r="2" spans="1:2" ht="12.75">
      <c r="A2" s="9" t="s">
        <v>109</v>
      </c>
      <c r="B2" s="7"/>
    </row>
    <row r="3" spans="1:2" ht="12.75">
      <c r="A3" s="13" t="s">
        <v>93</v>
      </c>
      <c r="B3" s="13">
        <v>400</v>
      </c>
    </row>
    <row r="4" spans="1:2" ht="12.75">
      <c r="A4" s="13" t="s">
        <v>94</v>
      </c>
      <c r="B4" s="13">
        <v>8</v>
      </c>
    </row>
    <row r="5" spans="1:2" ht="12.75">
      <c r="A5" s="13" t="s">
        <v>95</v>
      </c>
      <c r="B5" s="13">
        <v>18000</v>
      </c>
    </row>
    <row r="6" spans="1:2" ht="12.75">
      <c r="A6" s="13" t="s">
        <v>96</v>
      </c>
      <c r="B6" s="13">
        <v>2000</v>
      </c>
    </row>
    <row r="7" spans="1:2" ht="12.75">
      <c r="A7" s="13" t="s">
        <v>97</v>
      </c>
      <c r="B7" s="27">
        <v>1</v>
      </c>
    </row>
    <row r="8" spans="1:2" ht="12.75">
      <c r="A8" s="41" t="s">
        <v>143</v>
      </c>
      <c r="B8" s="13">
        <v>8</v>
      </c>
    </row>
    <row r="9" spans="1:2" ht="12.75">
      <c r="A9" s="13" t="s">
        <v>98</v>
      </c>
      <c r="B9" s="13">
        <v>14</v>
      </c>
    </row>
    <row r="10" spans="1:2" ht="12.75">
      <c r="A10" s="13" t="s">
        <v>99</v>
      </c>
      <c r="B10" s="23">
        <v>1.37</v>
      </c>
    </row>
    <row r="11" spans="1:2" ht="12.75">
      <c r="A11" s="13" t="s">
        <v>100</v>
      </c>
      <c r="B11" s="27">
        <v>0.3</v>
      </c>
    </row>
    <row r="12" spans="1:2" ht="12.75">
      <c r="A12" s="13" t="s">
        <v>101</v>
      </c>
      <c r="B12" s="13">
        <v>0</v>
      </c>
    </row>
    <row r="13" spans="1:2" ht="12.75">
      <c r="A13" s="41" t="s">
        <v>151</v>
      </c>
      <c r="B13" s="43">
        <v>1</v>
      </c>
    </row>
    <row r="14" spans="1:2" ht="12.75">
      <c r="A14" s="41" t="s">
        <v>147</v>
      </c>
      <c r="B14" s="43">
        <v>14</v>
      </c>
    </row>
    <row r="15" spans="1:2" ht="12.75">
      <c r="A15" s="41" t="s">
        <v>146</v>
      </c>
      <c r="B15" s="43">
        <v>10</v>
      </c>
    </row>
    <row r="16" spans="1:2" ht="12.75">
      <c r="A16" s="13"/>
      <c r="B16" s="13"/>
    </row>
    <row r="17" spans="1:2" ht="12.75">
      <c r="A17" s="9" t="s">
        <v>37</v>
      </c>
      <c r="B17" s="7"/>
    </row>
    <row r="18" spans="1:2" ht="12.75">
      <c r="A18" s="13" t="s">
        <v>102</v>
      </c>
      <c r="B18" s="27">
        <v>0.8</v>
      </c>
    </row>
    <row r="19" spans="1:2" ht="12.75">
      <c r="A19" s="13" t="s">
        <v>103</v>
      </c>
      <c r="B19" s="23">
        <v>14</v>
      </c>
    </row>
    <row r="20" spans="1:2" ht="12.75">
      <c r="A20" s="13" t="s">
        <v>104</v>
      </c>
      <c r="B20" s="13">
        <v>60</v>
      </c>
    </row>
    <row r="21" spans="1:2" ht="12.75">
      <c r="A21" s="13"/>
      <c r="B21" s="13"/>
    </row>
    <row r="22" spans="1:2" ht="12.75">
      <c r="A22" s="9" t="s">
        <v>75</v>
      </c>
      <c r="B22" s="11"/>
    </row>
    <row r="23" spans="1:2" ht="12.75">
      <c r="A23" s="13" t="s">
        <v>105</v>
      </c>
      <c r="B23" s="23">
        <f>IF(B6&gt;=B5/B4,(B3*1000-B12*1000)/B5,(B3*1000-B12*1000)/(B6*B4))</f>
        <v>25</v>
      </c>
    </row>
    <row r="24" spans="1:2" ht="12.75">
      <c r="A24" s="13" t="s">
        <v>106</v>
      </c>
      <c r="B24" s="23">
        <f>IF(B6&gt;=B5/B4,B7*(B3-B12)*1000/B5,B7*((B3-B12)*1000/B5)*((B6*B4)/B5))</f>
        <v>19.753086419753085</v>
      </c>
    </row>
    <row r="25" spans="1:2" ht="12.75">
      <c r="A25" s="41" t="s">
        <v>153</v>
      </c>
      <c r="B25" s="23">
        <f>(B8/100)*(B3+B12)*1000/(2*B6)</f>
        <v>8</v>
      </c>
    </row>
    <row r="26" spans="1:2" ht="12.75">
      <c r="A26" s="13" t="s">
        <v>107</v>
      </c>
      <c r="B26" s="23">
        <f>(1+B11)*B9*B10</f>
        <v>24.934</v>
      </c>
    </row>
    <row r="27" spans="1:2" ht="12.75">
      <c r="A27" s="41" t="s">
        <v>145</v>
      </c>
      <c r="B27" s="23">
        <f>B13*B3*1000/(100*B6)</f>
        <v>2</v>
      </c>
    </row>
    <row r="28" spans="1:2" ht="12.75">
      <c r="A28" s="13" t="s">
        <v>108</v>
      </c>
      <c r="B28" s="23">
        <f>B14*B3*1000/(100*B6)</f>
        <v>28</v>
      </c>
    </row>
    <row r="29" spans="1:2" ht="12.75">
      <c r="A29" s="41" t="s">
        <v>148</v>
      </c>
      <c r="B29" s="23">
        <f>(B15/100)*(B3+B12)*1000/(2*B6)</f>
        <v>10</v>
      </c>
    </row>
    <row r="30" spans="1:2" ht="12.75">
      <c r="A30" s="41" t="s">
        <v>152</v>
      </c>
      <c r="B30" s="23">
        <f>(1+B20/100)*B19/B18</f>
        <v>28</v>
      </c>
    </row>
    <row r="31" spans="1:2" ht="12.75">
      <c r="A31" s="13"/>
      <c r="B31" s="13"/>
    </row>
    <row r="32" spans="1:2" ht="12.75">
      <c r="A32" s="25" t="s">
        <v>154</v>
      </c>
      <c r="B32" s="23"/>
    </row>
    <row r="33" spans="1:2" ht="12.75">
      <c r="A33" s="13"/>
      <c r="B33" s="13"/>
    </row>
    <row r="34" spans="1:2" ht="12.75">
      <c r="A34" s="12" t="s">
        <v>76</v>
      </c>
      <c r="B34" s="24">
        <f>SUM(B23:B30)</f>
        <v>145.6870864197531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Göttingen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IFAV</dc:creator>
  <cp:keywords/>
  <dc:description/>
  <cp:lastModifiedBy>hjacke</cp:lastModifiedBy>
  <cp:lastPrinted>2012-10-09T15:56:03Z</cp:lastPrinted>
  <dcterms:created xsi:type="dcterms:W3CDTF">2001-02-27T10:52:29Z</dcterms:created>
  <dcterms:modified xsi:type="dcterms:W3CDTF">2013-01-11T14:05:40Z</dcterms:modified>
  <cp:category/>
  <cp:version/>
  <cp:contentType/>
  <cp:contentStatus/>
</cp:coreProperties>
</file>